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\Desktop\tmp\Testove\"/>
    </mc:Choice>
  </mc:AlternateContent>
  <xr:revisionPtr revIDLastSave="0" documentId="13_ncr:1_{B7C01A38-C3FC-4B39-BBB4-A09D3942F836}" xr6:coauthVersionLast="45" xr6:coauthVersionMax="45" xr10:uidLastSave="{00000000-0000-0000-0000-000000000000}"/>
  <bookViews>
    <workbookView xWindow="-120" yWindow="-120" windowWidth="29040" windowHeight="15840" xr2:uid="{1AFAD359-0B38-46A2-ABB5-E5994D9EE60C}"/>
  </bookViews>
  <sheets>
    <sheet name="Test" sheetId="2" r:id="rId1"/>
    <sheet name="Settings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G43" i="1"/>
  <c r="H47" i="1" s="1"/>
  <c r="P42" i="1" s="1"/>
  <c r="B44" i="1"/>
  <c r="C47" i="1" s="1"/>
  <c r="B38" i="1"/>
  <c r="B39" i="1" s="1"/>
  <c r="F38" i="1"/>
  <c r="F39" i="1" s="1"/>
  <c r="E38" i="1"/>
  <c r="N46" i="2" s="1"/>
  <c r="D38" i="1"/>
  <c r="D39" i="1" s="1"/>
  <c r="C38" i="1"/>
  <c r="C39" i="1" s="1"/>
  <c r="I46" i="1" l="1"/>
  <c r="D78" i="2" s="1"/>
  <c r="C46" i="1"/>
  <c r="P41" i="1" s="1"/>
  <c r="M44" i="1" s="1"/>
  <c r="B48" i="2" s="1"/>
  <c r="N76" i="2"/>
  <c r="H76" i="2"/>
  <c r="E39" i="1"/>
  <c r="K76" i="2" s="1"/>
  <c r="F76" i="2"/>
  <c r="D76" i="2"/>
  <c r="R46" i="2"/>
  <c r="J46" i="2"/>
  <c r="F46" i="2"/>
  <c r="B46" i="2"/>
  <c r="D34" i="1"/>
  <c r="C32" i="1"/>
  <c r="C33" i="1"/>
  <c r="E24" i="1"/>
  <c r="G24" i="1"/>
  <c r="I24" i="1"/>
  <c r="E25" i="1"/>
  <c r="G25" i="1"/>
  <c r="I25" i="1"/>
  <c r="D26" i="1"/>
  <c r="F26" i="1"/>
  <c r="G32" i="1" l="1"/>
  <c r="C35" i="1" s="1"/>
  <c r="G26" i="1"/>
  <c r="H29" i="1" s="1"/>
  <c r="E29" i="1"/>
  <c r="D29" i="1"/>
  <c r="I72" i="2" s="1"/>
  <c r="D28" i="1"/>
  <c r="E26" i="1"/>
  <c r="H28" i="1" s="1"/>
  <c r="E28" i="1"/>
  <c r="H26" i="1"/>
  <c r="I26" i="1" s="1"/>
  <c r="H30" i="1" s="1"/>
  <c r="B22" i="1"/>
  <c r="C22" i="1" s="1"/>
  <c r="D22" i="1"/>
  <c r="F17" i="1"/>
  <c r="C25" i="2" s="1"/>
  <c r="F16" i="1"/>
  <c r="C21" i="2" s="1"/>
  <c r="C18" i="1"/>
  <c r="S25" i="2" s="1"/>
  <c r="C17" i="1"/>
  <c r="N25" i="2" s="1"/>
  <c r="C16" i="1"/>
  <c r="I25" i="2" s="1"/>
  <c r="B18" i="1"/>
  <c r="S21" i="2" s="1"/>
  <c r="B17" i="1"/>
  <c r="N21" i="2" s="1"/>
  <c r="B16" i="1"/>
  <c r="I21" i="2" s="1"/>
  <c r="B13" i="1"/>
  <c r="D13" i="1" s="1"/>
  <c r="E64" i="2" s="1"/>
  <c r="B12" i="1"/>
  <c r="D12" i="1" s="1"/>
  <c r="B34" i="1" l="1"/>
  <c r="G33" i="1"/>
  <c r="G34" i="1" s="1"/>
  <c r="F74" i="2" s="1"/>
  <c r="F29" i="1"/>
  <c r="J33" i="2" s="1"/>
  <c r="B33" i="2"/>
  <c r="D30" i="1"/>
  <c r="E30" i="1"/>
  <c r="F28" i="1"/>
  <c r="D72" i="2" s="1"/>
  <c r="E70" i="2"/>
  <c r="Q66" i="2"/>
  <c r="C29" i="2"/>
  <c r="E68" i="2"/>
  <c r="K66" i="2"/>
  <c r="Q68" i="2"/>
  <c r="K68" i="2"/>
  <c r="E66" i="2"/>
  <c r="C13" i="1"/>
  <c r="C17" i="2" s="1"/>
  <c r="D62" i="2"/>
  <c r="C15" i="2"/>
  <c r="B11" i="1"/>
  <c r="F4" i="1"/>
  <c r="F3" i="1"/>
  <c r="E4" i="1"/>
  <c r="E7" i="1"/>
  <c r="E3" i="1"/>
  <c r="D7" i="1"/>
  <c r="B7" i="2" s="1"/>
  <c r="D4" i="1"/>
  <c r="D3" i="1"/>
  <c r="N32" i="1" l="1"/>
  <c r="K32" i="1"/>
  <c r="L32" i="1"/>
  <c r="M32" i="1"/>
  <c r="J32" i="1"/>
  <c r="R33" i="2"/>
  <c r="F30" i="1"/>
  <c r="N72" i="2" s="1"/>
  <c r="I7" i="2"/>
  <c r="C11" i="1"/>
  <c r="E60" i="2" s="1"/>
  <c r="Q6" i="2"/>
  <c r="F7" i="1"/>
  <c r="P7" i="2" s="1"/>
  <c r="J6" i="2"/>
  <c r="J8" i="2" s="1"/>
  <c r="C6" i="2"/>
  <c r="J34" i="1" l="1"/>
  <c r="B38" i="2" s="1"/>
  <c r="D11" i="1"/>
  <c r="Q8" i="2"/>
  <c r="P58" i="2" s="1"/>
  <c r="K58" i="2"/>
  <c r="C8" i="2"/>
  <c r="E58" i="2" s="1"/>
  <c r="C13" i="2" l="1"/>
</calcChain>
</file>

<file path=xl/sharedStrings.xml><?xml version="1.0" encoding="utf-8"?>
<sst xmlns="http://schemas.openxmlformats.org/spreadsheetml/2006/main" count="85" uniqueCount="60">
  <si>
    <t xml:space="preserve">Име: </t>
  </si>
  <si>
    <t xml:space="preserve">Клас: </t>
  </si>
  <si>
    <t xml:space="preserve">Група: </t>
  </si>
  <si>
    <t>ТЕСТ по Математика</t>
  </si>
  <si>
    <t xml:space="preserve">Дата: </t>
  </si>
  <si>
    <t>1.</t>
  </si>
  <si>
    <t>Пресметни</t>
  </si>
  <si>
    <t>а)</t>
  </si>
  <si>
    <t>Числа</t>
  </si>
  <si>
    <t>Милиони</t>
  </si>
  <si>
    <t>a</t>
  </si>
  <si>
    <t>b</t>
  </si>
  <si>
    <t>Отговори:</t>
  </si>
  <si>
    <t>1 = -</t>
  </si>
  <si>
    <t>2 = +</t>
  </si>
  <si>
    <t xml:space="preserve"> </t>
  </si>
  <si>
    <t>Аритметична операция:</t>
  </si>
  <si>
    <t>б)</t>
  </si>
  <si>
    <t>Запиши</t>
  </si>
  <si>
    <t>а) Пресметни</t>
  </si>
  <si>
    <t>б) Запиши</t>
  </si>
  <si>
    <t>база</t>
  </si>
  <si>
    <t>опростено</t>
  </si>
  <si>
    <t>текст</t>
  </si>
  <si>
    <t>b)</t>
  </si>
  <si>
    <t>2.</t>
  </si>
  <si>
    <t>Запиши число, което е:</t>
  </si>
  <si>
    <t xml:space="preserve">По-голямо с: </t>
  </si>
  <si>
    <t xml:space="preserve">По-малко с: </t>
  </si>
  <si>
    <t>Условия</t>
  </si>
  <si>
    <t>в)</t>
  </si>
  <si>
    <t>в) Четно/нечетно число по-малко от:</t>
  </si>
  <si>
    <t>3.</t>
  </si>
  <si>
    <t>Неизвестни числа:</t>
  </si>
  <si>
    <t>=</t>
  </si>
  <si>
    <t>Намери неизвестното число X:</t>
  </si>
  <si>
    <t>4.</t>
  </si>
  <si>
    <t>бройка 1</t>
  </si>
  <si>
    <t>пъти</t>
  </si>
  <si>
    <t>Текстове</t>
  </si>
  <si>
    <t>Отговор:</t>
  </si>
  <si>
    <t>Бройка 3</t>
  </si>
  <si>
    <t>Общо:</t>
  </si>
  <si>
    <t>Бройка 2</t>
  </si>
  <si>
    <t>Текст</t>
  </si>
  <si>
    <t>от 2</t>
  </si>
  <si>
    <t xml:space="preserve">Отговор: </t>
  </si>
  <si>
    <t>5.</t>
  </si>
  <si>
    <t>Запиши с римски цифри числата:</t>
  </si>
  <si>
    <t>Римски цифри</t>
  </si>
  <si>
    <t xml:space="preserve">Общо: </t>
  </si>
  <si>
    <t>6.</t>
  </si>
  <si>
    <t>?</t>
  </si>
  <si>
    <t xml:space="preserve">Обиколка: </t>
  </si>
  <si>
    <t>избран вариант:</t>
  </si>
  <si>
    <t xml:space="preserve">Вариант 1: </t>
  </si>
  <si>
    <t xml:space="preserve">Вариант 2: </t>
  </si>
  <si>
    <t>случаен вариант:</t>
  </si>
  <si>
    <t>Идея: Ако желаете да генерирате нова версия на теста натиснете бутон F9 от клавиатурата.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</si>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</sst>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3" xfId="0" applyFont="1" applyBorder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3" xfId="0" applyBorder="1"/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3" fontId="0" fillId="0" borderId="0" xfId="0" applyNumberFormat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40</xdr:row>
      <xdr:rowOff>19050</xdr:rowOff>
    </xdr:from>
    <xdr:to>
      <xdr:col>4</xdr:col>
      <xdr:colOff>76200</xdr:colOff>
      <xdr:row>44</xdr:row>
      <xdr:rowOff>114300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4DAC6BEE-A2C5-408D-A0AA-6DB80599EB75}"/>
            </a:ext>
          </a:extLst>
        </xdr:cNvPr>
        <xdr:cNvSpPr/>
      </xdr:nvSpPr>
      <xdr:spPr>
        <a:xfrm>
          <a:off x="1143000" y="7639050"/>
          <a:ext cx="1476375" cy="857250"/>
        </a:xfrm>
        <a:prstGeom prst="triangl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533400</xdr:colOff>
      <xdr:row>40</xdr:row>
      <xdr:rowOff>19050</xdr:rowOff>
    </xdr:from>
    <xdr:to>
      <xdr:col>9</xdr:col>
      <xdr:colOff>76200</xdr:colOff>
      <xdr:row>44</xdr:row>
      <xdr:rowOff>114300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20E5B67D-3E32-42D9-B532-B1B8317565DE}"/>
            </a:ext>
          </a:extLst>
        </xdr:cNvPr>
        <xdr:cNvSpPr/>
      </xdr:nvSpPr>
      <xdr:spPr>
        <a:xfrm>
          <a:off x="1143000" y="7639050"/>
          <a:ext cx="1476375" cy="857250"/>
        </a:xfrm>
        <a:prstGeom prst="triangl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BDB7-D2BB-41AB-B718-BED71E6F379D}">
  <dimension ref="A1:X81"/>
  <sheetViews>
    <sheetView tabSelected="1" view="pageLayout" zoomScaleNormal="100" workbookViewId="0">
      <selection activeCell="Q53" sqref="Q53"/>
    </sheetView>
  </sheetViews>
  <sheetFormatPr defaultColWidth="9.140625" defaultRowHeight="15" x14ac:dyDescent="0.25"/>
  <cols>
    <col min="1" max="25" width="3.5703125" customWidth="1"/>
    <col min="26" max="34" width="3.42578125" customWidth="1"/>
  </cols>
  <sheetData>
    <row r="1" spans="1:24" ht="27.75" customHeight="1" x14ac:dyDescent="0.25">
      <c r="F1" s="6" t="s">
        <v>3</v>
      </c>
      <c r="T1" s="7" t="s">
        <v>4</v>
      </c>
    </row>
    <row r="2" spans="1:24" x14ac:dyDescent="0.25">
      <c r="A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5" t="s">
        <v>1</v>
      </c>
      <c r="T2" s="2" t="s">
        <v>59</v>
      </c>
      <c r="U2" s="2"/>
      <c r="W2" s="5" t="s">
        <v>2</v>
      </c>
      <c r="X2" s="2"/>
    </row>
    <row r="4" spans="1:24" x14ac:dyDescent="0.25">
      <c r="A4" s="4" t="s">
        <v>5</v>
      </c>
      <c r="B4" s="4" t="s">
        <v>7</v>
      </c>
      <c r="C4" s="4" t="s">
        <v>6</v>
      </c>
    </row>
    <row r="5" spans="1:24" ht="7.5" customHeight="1" x14ac:dyDescent="0.25"/>
    <row r="6" spans="1:24" x14ac:dyDescent="0.25">
      <c r="C6" s="24">
        <f ca="1">IF(Settings!D3&gt;=Settings!D4,Settings!D3,Settings!D4)</f>
        <v>8938425</v>
      </c>
      <c r="D6" s="24"/>
      <c r="E6" s="24"/>
      <c r="J6" s="24">
        <f ca="1">IF(Settings!E3&gt;=Settings!E4,Settings!E3,Settings!E4)</f>
        <v>8589180</v>
      </c>
      <c r="K6" s="24"/>
      <c r="L6" s="24"/>
      <c r="Q6" s="24">
        <f ca="1">IF(Settings!F3&gt;=Settings!F4,Settings!F3,Settings!F4)</f>
        <v>1002392</v>
      </c>
      <c r="R6" s="24"/>
      <c r="S6" s="24"/>
    </row>
    <row r="7" spans="1:24" ht="6.75" customHeight="1" x14ac:dyDescent="0.25">
      <c r="B7" s="8" t="str">
        <f ca="1">Settings!D7</f>
        <v>-</v>
      </c>
      <c r="C7" s="9"/>
      <c r="D7" s="9"/>
      <c r="E7" s="9"/>
      <c r="I7" s="8" t="str">
        <f ca="1">Settings!E7</f>
        <v>-</v>
      </c>
      <c r="J7" s="9"/>
      <c r="K7" s="9"/>
      <c r="L7" s="9"/>
      <c r="P7" s="8" t="str">
        <f ca="1">Settings!F7</f>
        <v>+</v>
      </c>
      <c r="Q7" s="9"/>
      <c r="R7" s="9"/>
      <c r="S7" s="9"/>
    </row>
    <row r="8" spans="1:24" x14ac:dyDescent="0.25">
      <c r="C8" s="25">
        <f ca="1">IF(C6=Settings!D3,Settings!D4,Settings!D3)</f>
        <v>3444504</v>
      </c>
      <c r="D8" s="25"/>
      <c r="E8" s="25"/>
      <c r="J8" s="25">
        <f ca="1">IF(J6=Settings!E3,Settings!E4,Settings!E3)</f>
        <v>399845</v>
      </c>
      <c r="K8" s="25"/>
      <c r="L8" s="25"/>
      <c r="Q8" s="25">
        <f ca="1">IF(Q6=Settings!F3,Settings!F4,Settings!F3)</f>
        <v>693821</v>
      </c>
      <c r="R8" s="25"/>
      <c r="S8" s="25"/>
    </row>
    <row r="11" spans="1:24" x14ac:dyDescent="0.25">
      <c r="B11" s="4" t="s">
        <v>17</v>
      </c>
      <c r="C11" s="4" t="s">
        <v>18</v>
      </c>
    </row>
    <row r="12" spans="1:24" ht="6.75" customHeight="1" x14ac:dyDescent="0.25"/>
    <row r="13" spans="1:24" x14ac:dyDescent="0.25">
      <c r="C13" t="str">
        <f ca="1">Settings!D11 &amp; " = "</f>
        <v xml:space="preserve">5 мил. 6 стохил. 9 десетохил. 9 хил. 6 стот.  = </v>
      </c>
    </row>
    <row r="15" spans="1:24" x14ac:dyDescent="0.25">
      <c r="C15" t="str">
        <f ca="1">Settings!B12 &amp; " " &amp; Settings!D12 &amp; " = "</f>
        <v xml:space="preserve">7 милиарда = </v>
      </c>
    </row>
    <row r="17" spans="1:23" x14ac:dyDescent="0.25">
      <c r="C17" t="str">
        <f ca="1">"" &amp; TEXT(Settings!B13,"# ##0") &amp; " = " &amp; Settings!C13</f>
        <v xml:space="preserve">1 659 451 = 1 милиона </v>
      </c>
    </row>
    <row r="19" spans="1:23" x14ac:dyDescent="0.25">
      <c r="A19" s="4" t="s">
        <v>25</v>
      </c>
      <c r="B19" s="4" t="s">
        <v>26</v>
      </c>
    </row>
    <row r="20" spans="1:23" ht="9" customHeight="1" x14ac:dyDescent="0.25"/>
    <row r="21" spans="1:23" x14ac:dyDescent="0.25">
      <c r="B21" s="4" t="s">
        <v>7</v>
      </c>
      <c r="C21" s="4" t="str">
        <f ca="1" xml:space="preserve"> "с " &amp; Settings!F16 &amp; " по-голямо от "</f>
        <v xml:space="preserve">с 4 по-голямо от </v>
      </c>
      <c r="I21" s="24">
        <f ca="1">Settings!B16</f>
        <v>11083317</v>
      </c>
      <c r="J21" s="24"/>
      <c r="K21" s="24"/>
      <c r="N21" s="24">
        <f ca="1">Settings!B17</f>
        <v>5504473</v>
      </c>
      <c r="O21" s="24"/>
      <c r="P21" s="24"/>
      <c r="S21" s="24">
        <f ca="1">Settings!B18</f>
        <v>9060086</v>
      </c>
      <c r="T21" s="24"/>
      <c r="U21" s="24"/>
    </row>
    <row r="22" spans="1:23" ht="9.75" customHeight="1" x14ac:dyDescent="0.25"/>
    <row r="23" spans="1:23" x14ac:dyDescent="0.25">
      <c r="I23" s="1"/>
      <c r="J23" s="1"/>
      <c r="K23" s="1"/>
      <c r="N23" s="1"/>
      <c r="O23" s="1"/>
      <c r="P23" s="1"/>
      <c r="S23" s="1"/>
      <c r="T23" s="1"/>
      <c r="U23" s="1"/>
    </row>
    <row r="25" spans="1:23" x14ac:dyDescent="0.25">
      <c r="B25" s="4" t="s">
        <v>17</v>
      </c>
      <c r="C25" s="4" t="str">
        <f ca="1" xml:space="preserve"> "с " &amp; Settings!F17 &amp; " по-малко от "</f>
        <v xml:space="preserve">с 7 по-малко от </v>
      </c>
      <c r="I25" s="24">
        <f ca="1">Settings!C16</f>
        <v>10092329</v>
      </c>
      <c r="J25" s="24"/>
      <c r="K25" s="24"/>
      <c r="N25" s="24">
        <f ca="1">Settings!C17</f>
        <v>1555582</v>
      </c>
      <c r="O25" s="24"/>
      <c r="P25" s="24"/>
      <c r="S25" s="24">
        <f ca="1">Settings!C18</f>
        <v>3509314</v>
      </c>
      <c r="T25" s="24"/>
      <c r="U25" s="24"/>
    </row>
    <row r="26" spans="1:23" ht="9.75" customHeight="1" x14ac:dyDescent="0.25"/>
    <row r="27" spans="1:23" x14ac:dyDescent="0.25">
      <c r="I27" s="1"/>
      <c r="J27" s="1"/>
      <c r="K27" s="1"/>
      <c r="N27" s="1"/>
      <c r="O27" s="1"/>
      <c r="P27" s="1"/>
      <c r="S27" s="1"/>
      <c r="T27" s="1"/>
      <c r="U27" s="1"/>
    </row>
    <row r="29" spans="1:23" x14ac:dyDescent="0.25">
      <c r="B29" s="4" t="s">
        <v>30</v>
      </c>
      <c r="C29" s="4" t="str">
        <f ca="1">"най-голямото " &amp; Settings!C22 &amp; " четирицифрено число, което е по-малко от " &amp; TEXT(Settings!D22,"# ##0") &amp; ": "</f>
        <v xml:space="preserve">най-голямото нечетно четирицифрено число, което е по-малко от 8 000: </v>
      </c>
      <c r="U29" s="1"/>
      <c r="V29" s="1"/>
      <c r="W29" s="1"/>
    </row>
    <row r="31" spans="1:23" x14ac:dyDescent="0.25">
      <c r="A31" s="4" t="s">
        <v>32</v>
      </c>
      <c r="B31" s="4" t="s">
        <v>35</v>
      </c>
    </row>
    <row r="32" spans="1:23" ht="9" customHeight="1" x14ac:dyDescent="0.25"/>
    <row r="33" spans="1:24" x14ac:dyDescent="0.25">
      <c r="B33" t="str">
        <f ca="1" xml:space="preserve">  TEXT(Settings!D28,"# ##0") &amp; "  " &amp; Settings!E28 &amp; "  X  =  " &amp; TEXT(Settings!H28,"# ##0")</f>
        <v>853 812  +  X  =  8 720 102</v>
      </c>
      <c r="J33" t="str">
        <f ca="1" xml:space="preserve">  "  X  " &amp; Settings!E29 &amp; "  " &amp; TEXT(Settings!F29,"# ##0") &amp; "  =  " &amp; TEXT(Settings!H29,"# ##0")</f>
        <v xml:space="preserve">  X  -  1 224 419  =  8 720</v>
      </c>
      <c r="R33" t="str">
        <f ca="1" xml:space="preserve">  TEXT(Settings!D30,"# ##0") &amp; "  " &amp; Settings!E30 &amp; "  X  =  " &amp; TEXT(Settings!H30,"# ##0")</f>
        <v>8 978 272  -  X  =  4 466 687</v>
      </c>
    </row>
    <row r="34" spans="1:24" ht="10.5" customHeight="1" x14ac:dyDescent="0.25"/>
    <row r="35" spans="1:24" x14ac:dyDescent="0.25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  <c r="V35" s="1"/>
      <c r="W35" s="1"/>
      <c r="X35" s="1"/>
    </row>
    <row r="36" spans="1:24" ht="23.25" customHeight="1" x14ac:dyDescent="0.25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  <c r="V36" s="1"/>
      <c r="W36" s="1"/>
      <c r="X36" s="1"/>
    </row>
    <row r="38" spans="1:24" ht="15" customHeight="1" x14ac:dyDescent="0.25">
      <c r="A38" s="4" t="s">
        <v>36</v>
      </c>
      <c r="B38" s="23" t="str">
        <f ca="1">Settings!J34</f>
        <v>В транспортна фирма за една седмица един камион изминал 175 километра, втори камион изминал 3 пъти повече километри, а трети камион изминал с 413 по-малко от втория камион. Общо колко километра са изминали камионите?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4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4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4" ht="9" customHeight="1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4" x14ac:dyDescent="0.25">
      <c r="S42" s="5" t="s">
        <v>46</v>
      </c>
      <c r="T42" s="1"/>
      <c r="U42" s="1"/>
      <c r="V42" s="1"/>
    </row>
    <row r="44" spans="1:24" x14ac:dyDescent="0.25">
      <c r="A44" s="4" t="s">
        <v>47</v>
      </c>
      <c r="B44" s="4" t="s">
        <v>48</v>
      </c>
    </row>
    <row r="45" spans="1:24" ht="12.75" customHeight="1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4" x14ac:dyDescent="0.25">
      <c r="B46" s="15" t="str">
        <f ca="1">Settings!B38 &amp; ", "</f>
        <v xml:space="preserve">5, </v>
      </c>
      <c r="C46" s="1"/>
      <c r="D46" s="1"/>
      <c r="F46" t="str">
        <f ca="1">Settings!C38 &amp; ", "</f>
        <v xml:space="preserve">8, </v>
      </c>
      <c r="G46" s="1"/>
      <c r="H46" s="1"/>
      <c r="J46" t="str">
        <f ca="1">Settings!D38 &amp; ", "</f>
        <v xml:space="preserve">11, </v>
      </c>
      <c r="K46" s="1"/>
      <c r="L46" s="1"/>
      <c r="N46" t="str">
        <f ca="1">Settings!E38 &amp; ", "</f>
        <v xml:space="preserve">15, </v>
      </c>
      <c r="O46" s="1"/>
      <c r="P46" s="1"/>
      <c r="R46" t="str">
        <f ca="1">Settings!F38 &amp; ", "</f>
        <v xml:space="preserve">18, </v>
      </c>
      <c r="S46" s="1"/>
      <c r="T46" s="1"/>
    </row>
    <row r="48" spans="1:24" x14ac:dyDescent="0.25">
      <c r="A48" s="4" t="s">
        <v>51</v>
      </c>
      <c r="B48" s="23" t="str">
        <f ca="1">Settings!M44</f>
        <v>Обиколката на равнобедрен триъгълник е 1079 см. Дължината на основата му е 249 см. Намерете дължините на двете му бедра.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4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1" spans="1:24" x14ac:dyDescent="0.25">
      <c r="S51" s="5" t="s">
        <v>46</v>
      </c>
      <c r="T51" s="1"/>
      <c r="U51" s="1"/>
      <c r="V51" s="1"/>
    </row>
    <row r="57" spans="1:24" x14ac:dyDescent="0.25">
      <c r="A57" s="18" t="s">
        <v>12</v>
      </c>
    </row>
    <row r="58" spans="1:24" x14ac:dyDescent="0.25">
      <c r="B58" s="4" t="s">
        <v>5</v>
      </c>
      <c r="C58" s="5" t="s">
        <v>7</v>
      </c>
      <c r="E58" s="22">
        <f ca="1">IF(B7="+",C6+C8,C6-C8)</f>
        <v>5493921</v>
      </c>
      <c r="F58" s="22"/>
      <c r="G58" s="22"/>
      <c r="H58" s="10"/>
      <c r="I58" s="10"/>
      <c r="K58" s="22">
        <f ca="1">IF(I7="+",J6+J8,J6-J8)</f>
        <v>8189335</v>
      </c>
      <c r="L58" s="22"/>
      <c r="M58" s="22"/>
      <c r="P58" s="22">
        <f ca="1">IF(P7="+",Q6+Q8,Q6-Q8)</f>
        <v>1696213</v>
      </c>
      <c r="Q58" s="22"/>
      <c r="R58" s="22"/>
    </row>
    <row r="59" spans="1:24" x14ac:dyDescent="0.25">
      <c r="B59" t="s">
        <v>15</v>
      </c>
    </row>
    <row r="60" spans="1:24" x14ac:dyDescent="0.25">
      <c r="C60" s="5" t="s">
        <v>24</v>
      </c>
      <c r="E60" s="26">
        <f ca="1">VALUE(Settings!C11)</f>
        <v>5699600</v>
      </c>
      <c r="F60" s="26"/>
      <c r="G60" s="26"/>
      <c r="X60" s="8"/>
    </row>
    <row r="62" spans="1:24" x14ac:dyDescent="0.25">
      <c r="D62" s="27" t="str">
        <f ca="1">Settings!B12 &amp; " 000 000 000"</f>
        <v>7 000 000 000</v>
      </c>
      <c r="E62" s="27"/>
      <c r="F62" s="27"/>
      <c r="G62" s="27"/>
    </row>
    <row r="64" spans="1:24" x14ac:dyDescent="0.25">
      <c r="E64" t="str">
        <f ca="1">Settings!D13</f>
        <v xml:space="preserve">1 мил. 6 стохил. 5 десетохил. 9 хил. 4 стот. 5 десет. 1 един. </v>
      </c>
    </row>
    <row r="66" spans="2:19" x14ac:dyDescent="0.25">
      <c r="B66" s="4" t="s">
        <v>25</v>
      </c>
      <c r="C66" s="4" t="s">
        <v>7</v>
      </c>
      <c r="E66" s="22">
        <f ca="1">I21+Settings!F16</f>
        <v>11083321</v>
      </c>
      <c r="F66" s="22"/>
      <c r="G66" s="22"/>
      <c r="K66" s="22">
        <f ca="1">N21+Settings!F16</f>
        <v>5504477</v>
      </c>
      <c r="L66" s="22"/>
      <c r="M66" s="22"/>
      <c r="Q66" s="22">
        <f ca="1">S21+Settings!F16</f>
        <v>9060090</v>
      </c>
      <c r="R66" s="22"/>
      <c r="S66" s="22"/>
    </row>
    <row r="68" spans="2:19" x14ac:dyDescent="0.25">
      <c r="C68" s="4" t="s">
        <v>17</v>
      </c>
      <c r="E68" s="22">
        <f ca="1">I25-Settings!F17</f>
        <v>10092322</v>
      </c>
      <c r="F68" s="22"/>
      <c r="G68" s="22"/>
      <c r="K68" s="22">
        <f ca="1">N25-Settings!F17</f>
        <v>1555575</v>
      </c>
      <c r="L68" s="22"/>
      <c r="M68" s="22"/>
      <c r="Q68" s="22">
        <f ca="1">S25-Settings!F17</f>
        <v>3509307</v>
      </c>
      <c r="R68" s="22"/>
      <c r="S68" s="22"/>
    </row>
    <row r="70" spans="2:19" x14ac:dyDescent="0.25">
      <c r="B70" s="14"/>
      <c r="C70" s="4" t="s">
        <v>30</v>
      </c>
      <c r="E70" s="22">
        <f ca="1">Settings!D22-Settings!B22</f>
        <v>7999</v>
      </c>
      <c r="F70" s="22"/>
      <c r="G70" s="22"/>
    </row>
    <row r="72" spans="2:19" x14ac:dyDescent="0.25">
      <c r="B72" s="4" t="s">
        <v>32</v>
      </c>
      <c r="D72" s="22">
        <f ca="1">Settings!F28</f>
        <v>7866290</v>
      </c>
      <c r="E72" s="22"/>
      <c r="F72" s="22"/>
      <c r="I72" s="22">
        <f ca="1">Settings!D29</f>
        <v>1233139</v>
      </c>
      <c r="J72" s="22"/>
      <c r="K72" s="22"/>
      <c r="N72" s="22">
        <f ca="1">Settings!F30</f>
        <v>4511585</v>
      </c>
      <c r="O72" s="22"/>
      <c r="P72" s="22"/>
    </row>
    <row r="74" spans="2:19" x14ac:dyDescent="0.25">
      <c r="B74" s="4" t="s">
        <v>36</v>
      </c>
      <c r="D74" t="s">
        <v>50</v>
      </c>
      <c r="F74" t="str">
        <f ca="1">""&amp;Settings!G34</f>
        <v>812</v>
      </c>
    </row>
    <row r="76" spans="2:19" x14ac:dyDescent="0.25">
      <c r="B76" s="4" t="s">
        <v>47</v>
      </c>
      <c r="D76" t="str">
        <f ca="1">Settings!B38 &amp; ", " &amp; Settings!B39</f>
        <v>5, V</v>
      </c>
      <c r="F76" t="str">
        <f ca="1">Settings!C38 &amp; ", " &amp; Settings!C39</f>
        <v>8, VIII</v>
      </c>
      <c r="H76" t="str">
        <f ca="1">Settings!D38 &amp; ", " &amp; Settings!D39</f>
        <v>11, XI</v>
      </c>
      <c r="K76" t="str">
        <f ca="1">Settings!E38 &amp; ", " &amp; Settings!E39</f>
        <v>15, XV</v>
      </c>
      <c r="N76" t="str">
        <f ca="1">Settings!F38 &amp; ", " &amp; Settings!F39</f>
        <v>18, XVIII</v>
      </c>
    </row>
    <row r="78" spans="2:19" x14ac:dyDescent="0.25">
      <c r="B78" s="4" t="s">
        <v>51</v>
      </c>
      <c r="D78" t="str">
        <f ca="1">"" &amp; IF(Settings!M41=1,Settings!B44,Settings!I46) &amp; " см"</f>
        <v>415 см</v>
      </c>
    </row>
    <row r="81" spans="2:2" x14ac:dyDescent="0.25">
      <c r="B81" t="s">
        <v>58</v>
      </c>
    </row>
  </sheetData>
  <mergeCells count="29">
    <mergeCell ref="E68:G68"/>
    <mergeCell ref="K68:M68"/>
    <mergeCell ref="Q68:S68"/>
    <mergeCell ref="E70:G70"/>
    <mergeCell ref="E66:G66"/>
    <mergeCell ref="K66:M66"/>
    <mergeCell ref="Q66:S66"/>
    <mergeCell ref="N25:P25"/>
    <mergeCell ref="S25:U25"/>
    <mergeCell ref="E60:G60"/>
    <mergeCell ref="D62:G62"/>
    <mergeCell ref="P58:R58"/>
    <mergeCell ref="B48:W49"/>
    <mergeCell ref="D72:F72"/>
    <mergeCell ref="I72:K72"/>
    <mergeCell ref="N72:P72"/>
    <mergeCell ref="B38:W40"/>
    <mergeCell ref="C6:E6"/>
    <mergeCell ref="C8:E8"/>
    <mergeCell ref="E58:G58"/>
    <mergeCell ref="J6:L6"/>
    <mergeCell ref="J8:L8"/>
    <mergeCell ref="K58:M58"/>
    <mergeCell ref="I21:K21"/>
    <mergeCell ref="N21:P21"/>
    <mergeCell ref="S21:U21"/>
    <mergeCell ref="Q6:S6"/>
    <mergeCell ref="Q8:S8"/>
    <mergeCell ref="I25:K25"/>
  </mergeCells>
  <pageMargins left="0.86614173228346458" right="0.43307086614173229" top="0.47244094488188981" bottom="0.4724409448818898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06F3-202B-41A1-80D5-1C2B071E0511}">
  <dimension ref="A1:P47"/>
  <sheetViews>
    <sheetView topLeftCell="A19" zoomScaleNormal="100" workbookViewId="0">
      <selection activeCell="M44" sqref="M44"/>
    </sheetView>
  </sheetViews>
  <sheetFormatPr defaultRowHeight="15" x14ac:dyDescent="0.25"/>
  <cols>
    <col min="3" max="3" width="10.7109375" bestFit="1" customWidth="1"/>
  </cols>
  <sheetData>
    <row r="1" spans="1:6" x14ac:dyDescent="0.25">
      <c r="A1" t="s">
        <v>5</v>
      </c>
      <c r="B1" t="s">
        <v>19</v>
      </c>
    </row>
    <row r="2" spans="1:6" x14ac:dyDescent="0.25">
      <c r="B2" t="s">
        <v>8</v>
      </c>
    </row>
    <row r="3" spans="1:6" x14ac:dyDescent="0.25">
      <c r="B3" t="s">
        <v>9</v>
      </c>
      <c r="C3" t="s">
        <v>10</v>
      </c>
      <c r="D3">
        <f ca="1">RANDBETWEEN(500000,9999999)</f>
        <v>3444504</v>
      </c>
      <c r="E3">
        <f ca="1">RANDBETWEEN(500000,9999999)</f>
        <v>8589180</v>
      </c>
      <c r="F3">
        <f ca="1">RANDBETWEEN(500000,9999999)</f>
        <v>1002392</v>
      </c>
    </row>
    <row r="4" spans="1:6" x14ac:dyDescent="0.25">
      <c r="C4" t="s">
        <v>11</v>
      </c>
      <c r="D4">
        <f ca="1">RANDBETWEEN(500000,9999999)</f>
        <v>8938425</v>
      </c>
      <c r="E4">
        <f ca="1">RANDBETWEEN(110000,1204024)</f>
        <v>399845</v>
      </c>
      <c r="F4">
        <f ca="1">RANDBETWEEN(110000,1204024)</f>
        <v>693821</v>
      </c>
    </row>
    <row r="6" spans="1:6" x14ac:dyDescent="0.25">
      <c r="B6" t="s">
        <v>16</v>
      </c>
    </row>
    <row r="7" spans="1:6" x14ac:dyDescent="0.25">
      <c r="B7" t="s">
        <v>13</v>
      </c>
      <c r="C7" t="s">
        <v>14</v>
      </c>
      <c r="D7" t="str">
        <f ca="1">IF(RANDBETWEEN(1,2) = 1, "-","+")</f>
        <v>-</v>
      </c>
      <c r="E7" t="str">
        <f ca="1">IF(RANDBETWEEN(1,2) = 1, "-","+")</f>
        <v>-</v>
      </c>
      <c r="F7" t="str">
        <f ca="1">IF(E7=D7,IF(E7="-","+","-"),IF(RANDBETWEEN(1,2) = 1, "-","+"))</f>
        <v>+</v>
      </c>
    </row>
    <row r="9" spans="1:6" x14ac:dyDescent="0.25">
      <c r="B9" t="s">
        <v>20</v>
      </c>
    </row>
    <row r="10" spans="1:6" x14ac:dyDescent="0.25">
      <c r="B10" s="4" t="s">
        <v>21</v>
      </c>
      <c r="C10" s="4" t="s">
        <v>22</v>
      </c>
      <c r="D10" s="4" t="s">
        <v>23</v>
      </c>
    </row>
    <row r="11" spans="1:6" x14ac:dyDescent="0.25">
      <c r="B11">
        <f ca="1">RANDBETWEEN(1000000,19999999)</f>
        <v>5699611</v>
      </c>
      <c r="C11" t="str">
        <f ca="1">IF(LEN(B11)=8,LEFT(B11,5)&amp;"000", LEFT(B11,5)&amp;"00")</f>
        <v>5699600</v>
      </c>
      <c r="D11" t="str">
        <f ca="1">IF(LEN(C11)=8,LEFT(B11,1)&amp;" десетомил. "&amp;IF(NOT(RIGHT(LEFT(B11,2),1)="0"),RIGHT(LEFT(B11,2),1)&amp;" мил. "," ")&amp;IF(NOT(RIGHT(LEFT(B11,3),1)="0"),RIGHT(LEFT(B11,3),1)&amp;" стохил. "," ")&amp;IF(NOT(RIGHT(LEFT(B11,4),1)="0"),RIGHT(LEFT(B11,4),1)&amp;" десетохил. "," ")&amp;IF(NOT(RIGHT(LEFT(B11,5),1)="0"),RIGHT(LEFT(B11,5),1)&amp;" хил. "," "),IF(LEN(C11)=7,LEFT(C11,1)&amp;" мил. "&amp;IF(NOT(RIGHT(LEFT(C11,2),1)="0"),RIGHT(LEFT(C11,2),1)&amp;" стохил. "," ")&amp;IF(NOT(RIGHT(LEFT(C11,3),1)="0"),RIGHT(LEFT(C11,3),1)&amp;" десетохил. "," ")&amp;IF(NOT(RIGHT(LEFT(C11,4),1)="0"),RIGHT(LEFT(C11,4),1)&amp;" хил. "," ")&amp;IF(NOT(RIGHT(LEFT(C11,5),1)="0"),RIGHT(LEFT(C11,5),1)&amp;" стот. "," ")))</f>
        <v xml:space="preserve">5 мил. 6 стохил. 9 десетохил. 9 хил. 6 стот. </v>
      </c>
    </row>
    <row r="12" spans="1:6" x14ac:dyDescent="0.25">
      <c r="B12">
        <f ca="1">RANDBETWEEN(1,9)</f>
        <v>7</v>
      </c>
      <c r="C12" s="12"/>
      <c r="D12" t="str">
        <f ca="1">IF(B12&gt;1,"милиарда","милиард")</f>
        <v>милиарда</v>
      </c>
    </row>
    <row r="13" spans="1:6" x14ac:dyDescent="0.25">
      <c r="B13">
        <f ca="1">RANDBETWEEN(1000000,9999999)</f>
        <v>1659451</v>
      </c>
      <c r="C13" s="11" t="str">
        <f ca="1">IF(LEN(B13)=8,LEFT(B13,1)&amp;" десетомил. ",IF(LEN(B13)=7,LEFT(B13,1)&amp;(IF(LEFT(B13,1)=1," милион "," милиона "))))</f>
        <v xml:space="preserve">1 милиона </v>
      </c>
      <c r="D13" t="str">
        <f ca="1">IF(LEN(B13)=8,LEFT(B13,1)&amp;" десетомил. "&amp;IF(NOT(RIGHT(LEFT(B13,2),1)="0"),RIGHT(LEFT(B13,2),1)&amp;" мил. "," ")&amp;IF(NOT(RIGHT(LEFT(B13,3),1)="0"),RIGHT(LEFT(B13,3),1)&amp;" стохил. "," ")&amp;IF(NOT(RIGHT(LEFT(B13,4),1)="0"),RIGHT(LEFT(B13,4),1)&amp;" десетохил. "," ")&amp;IF(NOT(RIGHT(LEFT(B13,5),1)="0"),RIGHT(LEFT(B13,5),1)&amp;" хил. "," ")&amp;IF(NOT(RIGHT(LEFT(B13,6),1)="0"),RIGHT(LEFT(B13,6),1)&amp;" стот. "," ")&amp;IF(NOT(RIGHT(LEFT(B13,7),1)="0"),RIGHT(LEFT(B13,7),1)&amp;" десет. "," ")&amp;IF(NOT(RIGHT(LEFT(B13,8),1)="0"),RIGHT(LEFT(B13,8),1)&amp;" един. "," "),IF(LEN(B13)=7,LEFT(B13,1)&amp;" мил. "&amp;IF(NOT(RIGHT(LEFT(B13,2),1)="0"),RIGHT(LEFT(B13,2),1)&amp;" стохил. "," ")&amp;IF(NOT(RIGHT(LEFT(B13,3),1)="0"),RIGHT(LEFT(B13,3),1)&amp;" десетохил. "," ")&amp;IF(NOT(RIGHT(LEFT(B13,4),1)="0"),RIGHT(LEFT(B13,4),1)&amp;" хил. "," ")&amp;IF(NOT(RIGHT(LEFT(B13,5),1)="0"),RIGHT(LEFT(B13,5),1)&amp;" стот. "," ")&amp;IF(NOT(RIGHT(LEFT(B13,6),1)="0"),RIGHT(LEFT(B13,6),1)&amp;" десет. "," ")&amp;IF(NOT(RIGHT(LEFT(B13,7),1)="0"),RIGHT(LEFT(B13,7),1)&amp;" един. "," ")))</f>
        <v xml:space="preserve">1 мил. 6 стохил. 5 десетохил. 9 хил. 4 стот. 5 десет. 1 един. </v>
      </c>
    </row>
    <row r="15" spans="1:6" x14ac:dyDescent="0.25">
      <c r="A15" t="s">
        <v>25</v>
      </c>
      <c r="C15" s="4" t="s">
        <v>8</v>
      </c>
      <c r="E15" s="4" t="s">
        <v>29</v>
      </c>
    </row>
    <row r="16" spans="1:6" x14ac:dyDescent="0.25">
      <c r="B16">
        <f t="shared" ref="B16:C18" ca="1" si="0">RANDBETWEEN(1000000,19999999)</f>
        <v>11083317</v>
      </c>
      <c r="C16">
        <f t="shared" ca="1" si="0"/>
        <v>10092329</v>
      </c>
      <c r="E16" s="3" t="s">
        <v>27</v>
      </c>
      <c r="F16">
        <f ca="1">RANDBETWEEN(1,9)</f>
        <v>4</v>
      </c>
    </row>
    <row r="17" spans="1:14" x14ac:dyDescent="0.25">
      <c r="B17">
        <f t="shared" ca="1" si="0"/>
        <v>5504473</v>
      </c>
      <c r="C17">
        <f t="shared" ca="1" si="0"/>
        <v>1555582</v>
      </c>
      <c r="E17" s="3" t="s">
        <v>28</v>
      </c>
      <c r="F17">
        <f ca="1">RANDBETWEEN(1,9)</f>
        <v>7</v>
      </c>
    </row>
    <row r="18" spans="1:14" x14ac:dyDescent="0.25">
      <c r="B18">
        <f t="shared" ca="1" si="0"/>
        <v>9060086</v>
      </c>
      <c r="C18">
        <f t="shared" ca="1" si="0"/>
        <v>3509314</v>
      </c>
    </row>
    <row r="20" spans="1:14" x14ac:dyDescent="0.25">
      <c r="B20" t="s">
        <v>31</v>
      </c>
      <c r="F20">
        <v>4000</v>
      </c>
      <c r="G20">
        <v>5000</v>
      </c>
      <c r="H20">
        <v>6000</v>
      </c>
      <c r="I20">
        <v>7000</v>
      </c>
      <c r="J20">
        <v>8000</v>
      </c>
      <c r="K20">
        <v>9000</v>
      </c>
    </row>
    <row r="22" spans="1:14" x14ac:dyDescent="0.25">
      <c r="B22">
        <f ca="1">RANDBETWEEN(1,2)</f>
        <v>1</v>
      </c>
      <c r="C22" t="str">
        <f ca="1">IF(B22=1,"нечетно","четно")</f>
        <v>нечетно</v>
      </c>
      <c r="D22">
        <f ca="1">INDEX(F20:K20,RANDBETWEEN(1,6))</f>
        <v>8000</v>
      </c>
    </row>
    <row r="24" spans="1:14" x14ac:dyDescent="0.25">
      <c r="A24" t="s">
        <v>32</v>
      </c>
      <c r="C24" s="13" t="s">
        <v>33</v>
      </c>
      <c r="E24">
        <f ca="1">RANDBETWEEN(500000,9999999)</f>
        <v>853812</v>
      </c>
      <c r="G24">
        <f ca="1">RANDBETWEEN(500000,9999999)</f>
        <v>1224419</v>
      </c>
      <c r="I24">
        <f ca="1">RANDBETWEEN(500000,9999999)</f>
        <v>8978272</v>
      </c>
    </row>
    <row r="25" spans="1:14" x14ac:dyDescent="0.25">
      <c r="D25" s="11"/>
      <c r="E25" s="11">
        <f ca="1">RANDBETWEEN(500000,9999999)</f>
        <v>7866290</v>
      </c>
      <c r="F25" s="11"/>
      <c r="G25" s="11">
        <f ca="1">RANDBETWEEN(500000,9999999)</f>
        <v>1233139</v>
      </c>
      <c r="H25" s="11"/>
      <c r="I25" s="11">
        <f ca="1">RANDBETWEEN(500000,9999999)</f>
        <v>4511585</v>
      </c>
    </row>
    <row r="26" spans="1:14" x14ac:dyDescent="0.25">
      <c r="D26" t="str">
        <f ca="1">IF(RANDBETWEEN(1,2) = 1, "-","+")</f>
        <v>+</v>
      </c>
      <c r="E26">
        <f ca="1">IF(D26="-",
    IF(E24&gt;E25,
        E24-E25,
        E25-E24
    ),
   E24+E25
)</f>
        <v>8720102</v>
      </c>
      <c r="F26" t="str">
        <f ca="1">IF(RANDBETWEEN(1,2) = 1, "-","+")</f>
        <v>-</v>
      </c>
      <c r="G26">
        <f ca="1">IF(F26="-",
    IF(G24&gt;G25,
        G24-G25,
        G25-G24
    ),
   G24+G25
)</f>
        <v>8720</v>
      </c>
      <c r="H26" t="str">
        <f ca="1">IF(F26=D26,IF(F26="-","+","-"),IF(RANDBETWEEN(1,2) = 1, "-","+"))</f>
        <v>-</v>
      </c>
      <c r="I26">
        <f ca="1">IF(H26="-",
    IF(I24&gt;I25,
        I24-I25,
        I25-I24
    ),
   I24+I25
)</f>
        <v>4466687</v>
      </c>
    </row>
    <row r="28" spans="1:14" x14ac:dyDescent="0.25">
      <c r="D28">
        <f ca="1">IF(D26="-",IF(E24&gt;E25,E24,E25),E24)</f>
        <v>853812</v>
      </c>
      <c r="E28" s="16" t="str">
        <f ca="1">D26</f>
        <v>+</v>
      </c>
      <c r="F28" s="17">
        <f ca="1">IF(D28=E24,E25,E24)</f>
        <v>7866290</v>
      </c>
      <c r="G28" s="16" t="s">
        <v>34</v>
      </c>
      <c r="H28">
        <f ca="1">E26</f>
        <v>8720102</v>
      </c>
    </row>
    <row r="29" spans="1:14" x14ac:dyDescent="0.25">
      <c r="D29" s="17">
        <f ca="1">IF(F26="-",IF(G24&gt;G25,G24,G25),G24)</f>
        <v>1233139</v>
      </c>
      <c r="E29" s="16" t="str">
        <f ca="1">F26</f>
        <v>-</v>
      </c>
      <c r="F29">
        <f ca="1">IF(D29=G24,G25,G24)</f>
        <v>1224419</v>
      </c>
      <c r="G29" s="16" t="s">
        <v>34</v>
      </c>
      <c r="H29">
        <f ca="1">G26</f>
        <v>8720</v>
      </c>
    </row>
    <row r="30" spans="1:14" x14ac:dyDescent="0.25">
      <c r="D30">
        <f ca="1">IF(H26="-",IF(I24&gt;I25,I24,I25),I24)</f>
        <v>8978272</v>
      </c>
      <c r="E30" s="16" t="str">
        <f ca="1">H26</f>
        <v>-</v>
      </c>
      <c r="F30" s="17">
        <f ca="1">IF(D30=I24,I25,I24)</f>
        <v>4511585</v>
      </c>
      <c r="G30" s="16" t="s">
        <v>34</v>
      </c>
      <c r="H30">
        <f ca="1">I26</f>
        <v>4466687</v>
      </c>
    </row>
    <row r="32" spans="1:14" x14ac:dyDescent="0.25">
      <c r="A32" t="s">
        <v>36</v>
      </c>
      <c r="B32" t="s">
        <v>37</v>
      </c>
      <c r="C32">
        <f ca="1">RANDBETWEEN(101,199)</f>
        <v>175</v>
      </c>
      <c r="E32" t="s">
        <v>40</v>
      </c>
      <c r="F32" t="s">
        <v>43</v>
      </c>
      <c r="G32">
        <f ca="1">C33*C32</f>
        <v>525</v>
      </c>
      <c r="I32" s="4" t="s">
        <v>39</v>
      </c>
      <c r="J32" t="str">
        <f ca="1">"В една ферма работниците набрали "&amp;C32&amp;" жълти ябълки, " &amp; C33 &amp; " пъти повече червени, а зелените били " &amp; B34 &amp; " от червените. Колко общо ябълки са набрали?"</f>
        <v>В една ферма работниците набрали 175 жълти ябълки, 3 пъти повече червени, а зелените били с 413 по-малко от червените. Колко общо ябълки са набрали?</v>
      </c>
      <c r="K32" t="str">
        <f ca="1">"В една ферма има "&amp;C32&amp;" крави, " &amp; C33 &amp; " пъти повече свине, а овцете са " &amp; B34 &amp; " от свинете. Колко животни общо се отглеждат във фермата?"</f>
        <v>В една ферма има 175 крави, 3 пъти повече свине, а овцете са с 413 по-малко от свинете. Колко животни общо се отглеждат във фермата?</v>
      </c>
      <c r="L32" t="str">
        <f ca="1">"В една строителна фирма доставили "&amp;C32&amp;" торби цимент, " &amp; C33 &amp; " пъти повече торби пясък, а торбите вар били  " &amp; B34 &amp; " от торбите пясък. Колко общо торби са доставили?"</f>
        <v>В една строителна фирма доставили 175 торби цимент, 3 пъти повече торби пясък, а торбите вар били  с 413 по-малко от торбите пясък. Колко общо торби са доставили?</v>
      </c>
      <c r="M32" t="str">
        <f ca="1">"В един резерват за птици има "&amp;C32&amp;" патици, " &amp; C33 &amp; " пъти повече гъски, а пеликаните са " &amp; B34 &amp; " от гъските. Колко общо птици има в резервата?"</f>
        <v>В един резерват за птици има 175 патици, 3 пъти повече гъски, а пеликаните са с 413 по-малко от гъските. Колко общо птици има в резервата?</v>
      </c>
      <c r="N32" t="str">
        <f ca="1">"В транспортна фирма за една седмица един камион изминал "&amp;C32&amp;" километра, втори камион изминал " &amp; C33 &amp; " пъти повече километри, а трети камион изминал " &amp; B34 &amp; " от втория камион. Общо колко километра са изминали камионите?"</f>
        <v>В транспортна фирма за една седмица един камион изминал 175 километра, втори камион изминал 3 пъти повече километри, а трети камион изминал с 413 по-малко от втория камион. Общо колко километра са изминали камионите?</v>
      </c>
    </row>
    <row r="33" spans="1:16" x14ac:dyDescent="0.25">
      <c r="B33" t="s">
        <v>38</v>
      </c>
      <c r="C33">
        <f ca="1">RANDBETWEEN(2,5)</f>
        <v>3</v>
      </c>
      <c r="F33" t="s">
        <v>41</v>
      </c>
      <c r="G33">
        <f ca="1">IF(C35="&lt;",D34+G32,G32-D34)</f>
        <v>112</v>
      </c>
    </row>
    <row r="34" spans="1:16" x14ac:dyDescent="0.25">
      <c r="B34" t="str">
        <f ca="1">IF(C35="&gt;","с "&amp;D34&amp;" по-малко", "с "&amp;D34&amp;" повече")</f>
        <v>с 413 по-малко</v>
      </c>
      <c r="D34">
        <f ca="1">RANDBETWEEN(201,499)</f>
        <v>413</v>
      </c>
      <c r="F34" t="s">
        <v>42</v>
      </c>
      <c r="G34">
        <f ca="1">SUM(C32,G32,G33)</f>
        <v>812</v>
      </c>
      <c r="I34" s="4" t="s">
        <v>44</v>
      </c>
      <c r="J34" t="str">
        <f ca="1">INDEX(J32:N32,RANDBETWEEN(1,5))</f>
        <v>В транспортна фирма за една седмица един камион изминал 175 километра, втори камион изминал 3 пъти повече километри, а трети камион изминал с 413 по-малко от втория камион. Общо колко километра са изминали камионите?</v>
      </c>
    </row>
    <row r="35" spans="1:16" x14ac:dyDescent="0.25">
      <c r="B35" t="s">
        <v>45</v>
      </c>
      <c r="C35" t="str">
        <f ca="1">IF(G32&gt;D34,"&gt;","&lt;")</f>
        <v>&gt;</v>
      </c>
    </row>
    <row r="37" spans="1:16" x14ac:dyDescent="0.25">
      <c r="A37" t="s">
        <v>47</v>
      </c>
      <c r="B37" t="s">
        <v>49</v>
      </c>
    </row>
    <row r="38" spans="1:16" x14ac:dyDescent="0.25">
      <c r="B38">
        <f ca="1">RANDBETWEEN(3,5)</f>
        <v>5</v>
      </c>
      <c r="C38">
        <f ca="1">RANDBETWEEN(6,10)</f>
        <v>8</v>
      </c>
      <c r="D38">
        <f ca="1">RANDBETWEEN(11,14)</f>
        <v>11</v>
      </c>
      <c r="E38">
        <f ca="1">RANDBETWEEN(15,17)</f>
        <v>15</v>
      </c>
      <c r="F38">
        <f ca="1">RANDBETWEEN(18,20)</f>
        <v>18</v>
      </c>
    </row>
    <row r="39" spans="1:16" x14ac:dyDescent="0.25">
      <c r="B39" t="str">
        <f ca="1">ROMAN(B38)</f>
        <v>V</v>
      </c>
      <c r="C39" t="str">
        <f t="shared" ref="C39:F39" ca="1" si="1">ROMAN(C38)</f>
        <v>VIII</v>
      </c>
      <c r="D39" t="str">
        <f t="shared" ca="1" si="1"/>
        <v>XI</v>
      </c>
      <c r="E39" t="str">
        <f t="shared" ca="1" si="1"/>
        <v>XV</v>
      </c>
      <c r="F39" t="str">
        <f t="shared" ca="1" si="1"/>
        <v>XVIII</v>
      </c>
    </row>
    <row r="41" spans="1:16" x14ac:dyDescent="0.25">
      <c r="A41" t="s">
        <v>51</v>
      </c>
      <c r="B41" s="4">
        <v>1</v>
      </c>
      <c r="G41" s="4">
        <v>2</v>
      </c>
      <c r="L41" s="15" t="s">
        <v>57</v>
      </c>
      <c r="M41">
        <f ca="1">RANDBETWEEN(1,2)</f>
        <v>1</v>
      </c>
      <c r="O41" s="15" t="s">
        <v>55</v>
      </c>
      <c r="P41" t="str">
        <f ca="1">"Обиколката на равнобедрен триъгълник е " &amp;C47 &amp; " см. Дължината на основата му е " &amp; C46 &amp; " см. Намерете дължините на двете му бедра."</f>
        <v>Обиколката на равнобедрен триъгълник е 1079 см. Дължината на основата му е 249 см. Намерете дължините на двете му бедра.</v>
      </c>
    </row>
    <row r="42" spans="1:16" x14ac:dyDescent="0.25">
      <c r="O42" s="15" t="s">
        <v>56</v>
      </c>
      <c r="P42" t="str">
        <f ca="1">"Обиколката на равнобедрен триъгълник е " &amp; H47 &amp; " см. Дължината на бедрото му е " &amp; G43 &amp; " см. Намерете дължината на основата му."</f>
        <v>Обиколката на равнобедрен триъгълник е 1204 см. Дължината на бедрото му е 405 см. Намерете дължината на основата му.</v>
      </c>
    </row>
    <row r="43" spans="1:16" x14ac:dyDescent="0.25">
      <c r="B43" t="s">
        <v>52</v>
      </c>
      <c r="E43" t="s">
        <v>52</v>
      </c>
      <c r="G43" s="20">
        <f ca="1">RANDBETWEEN(103,456)</f>
        <v>405</v>
      </c>
      <c r="J43" s="20"/>
    </row>
    <row r="44" spans="1:16" x14ac:dyDescent="0.25">
      <c r="B44" s="21">
        <f ca="1">RANDBETWEEN(103,456)</f>
        <v>415</v>
      </c>
      <c r="L44" s="5" t="s">
        <v>54</v>
      </c>
      <c r="M44" t="str">
        <f ca="1">IF(M41=1,P41,P42)</f>
        <v>Обиколката на равнобедрен триъгълник е 1079 см. Дължината на основата му е 249 см. Намерете дължините на двете му бедра.</v>
      </c>
    </row>
    <row r="46" spans="1:16" x14ac:dyDescent="0.25">
      <c r="C46" s="20">
        <f ca="1">C47-2*B44</f>
        <v>249</v>
      </c>
      <c r="H46" s="15" t="s">
        <v>52</v>
      </c>
      <c r="I46">
        <f ca="1">H47 - 2*G43</f>
        <v>394</v>
      </c>
    </row>
    <row r="47" spans="1:16" x14ac:dyDescent="0.25">
      <c r="B47" s="15" t="s">
        <v>53</v>
      </c>
      <c r="C47">
        <f ca="1">B44*2 + RANDBETWEEN(103,456)</f>
        <v>1079</v>
      </c>
      <c r="G47" s="15" t="s">
        <v>53</v>
      </c>
      <c r="H47">
        <f ca="1">2*G43+RANDBETWEEN(124,512)</f>
        <v>1204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</dc:creator>
  <cp:lastModifiedBy>ned</cp:lastModifiedBy>
  <cp:lastPrinted>2020-01-14T19:05:13Z</cp:lastPrinted>
  <dcterms:created xsi:type="dcterms:W3CDTF">2020-01-11T15:41:45Z</dcterms:created>
  <dcterms:modified xsi:type="dcterms:W3CDTF">2020-01-14T19:31:06Z</dcterms:modified>
</cp:coreProperties>
</file>